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101" sheetId="1" r:id="rId1"/>
  </sheets>
  <definedNames/>
  <calcPr/>
  <webPublishing/>
</workbook>
</file>

<file path=xl/sharedStrings.xml><?xml version="1.0" encoding="utf-8"?>
<sst xmlns="http://schemas.openxmlformats.org/spreadsheetml/2006/main" count="467" uniqueCount="203">
  <si>
    <t>ASPE10</t>
  </si>
  <si>
    <t>S</t>
  </si>
  <si>
    <t>Firma: ÚDRŽBA SILNIC Královéhradeckého kraje a.s.</t>
  </si>
  <si>
    <t>Soupis prací objektu</t>
  </si>
  <si>
    <t xml:space="preserve">Stavba: </t>
  </si>
  <si>
    <t>33201</t>
  </si>
  <si>
    <t>Odstranění nehodové lokality - II/501 Svatojánský Újezd_neoceněný</t>
  </si>
  <si>
    <t>O</t>
  </si>
  <si>
    <t>Rozpočet:</t>
  </si>
  <si>
    <t>0,00</t>
  </si>
  <si>
    <t>15,00</t>
  </si>
  <si>
    <t>21,00</t>
  </si>
  <si>
    <t>3</t>
  </si>
  <si>
    <t>2</t>
  </si>
  <si>
    <t>SO 101</t>
  </si>
  <si>
    <t>Odstranění obecné nehodové lokality O01998</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</si>
  <si>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</si>
  <si>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</si>
  <si>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</si>
  <si>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</si>
  <si>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</si>
  <si>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</si>
  <si>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</si>
  <si>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</si>
  <si>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</si>
  <si>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</si>
  <si>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</si>
  <si>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</si>
  <si>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</si>
  <si>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</si>
  <si>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</si>
  <si>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</si>
  <si>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</si>
  <si>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</si>
  <si>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</si>
  <si>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</si>
  <si>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</si>
  <si>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</si>
  <si>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</si>
  <si>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</si>
  <si>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</si>
  <si>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</si>
  <si>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</si>
  <si>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330*0,1*2,0=66,000 [A] 
odkopávky (pol.č.122738) : 330*2,0=660,000 [B] 
Celkem: A+B=726,000 [C]</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</si>
  <si>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</si>
  <si>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</si>
  <si>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</si>
  <si>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</si>
  <si>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</si>
  <si>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</si>
  <si>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</si>
  <si>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</si>
  <si>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</si>
  <si>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</si>
  <si>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</si>
  <si>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</si>
  <si>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</si>
  <si>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</si>
  <si>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D</t>
  </si>
  <si>
    <t>Zajištění návrhu a projednání dopravního opatření potřebného pro realizaci.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</si>
  <si>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</si>
  <si>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</si>
  <si>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</si>
  <si>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7</t>
  </si>
  <si>
    <t>02991</t>
  </si>
  <si>
    <t>OSTATNÍ POŽADAVKY - INFORMAČNÍ TABULE</t>
  </si>
  <si>
    <t>KUS</t>
  </si>
  <si>
    <t>Náklady na zřízení informační tabule s údaji o stavbě s textem dle vzoru objednatele,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</si>
  <si>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</si>
  <si>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</si>
  <si>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8</t>
  </si>
  <si>
    <t>11202</t>
  </si>
  <si>
    <t>KÁCENÍ STROMŮ D KMENE DO 0,9M S ODSTRANĚNÍM PAŘEZŮ</t>
  </si>
  <si>
    <t>vč. naložení a odvozu vč. likvidace dřevní hmoty</t>
  </si>
  <si>
    <t>listnaté stromy : 2=2,000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</si>
  <si>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</si>
  <si>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11372</t>
  </si>
  <si>
    <t>FRÉZOVÁNÍ ZPEVNĚNÝCH PLOCH ASFALTOVÝCH</t>
  </si>
  <si>
    <t>M3</t>
  </si>
  <si>
    <t>zahrnuje veškerou manipulaci, přesuny a uložení suti, zhotovitel v ceně zohlední zpětné využití vybouraného/recyklovaného materiálu, přebytek zůstává zhotoviteli</t>
  </si>
  <si>
    <t>úprava vozovky pro pokládku mikrokoberce frézováním v tl.10cm (prům. dl. x š. x tl.): 550*6,5*0,10=357,500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</si>
  <si>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</si>
  <si>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</si>
  <si>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</si>
  <si>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</si>
  <si>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</si>
  <si>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poruchy : 100=100,000 [C]</t>
  </si>
  <si>
    <t>Položka zahrnuje veškerou manipulaci s vybouranou sutí a s vybouranými hmotami vč. uložení na skládku.</t>
  </si>
  <si>
    <t>11</t>
  </si>
  <si>
    <t>122738</t>
  </si>
  <si>
    <t>ODKOPÁVKY A PROKOPÁVKY OBECNÉ TŘ. I, ODVOZ DO 20KM</t>
  </si>
  <si>
    <t>vč. naložení, odvozu a uložení na skládku  
ZHOTOVITEL V CENĚ ZOHLEDNÍ SKUTEČNÉ NÁKLADY NA DOPRAVU NA MÍSTO ULOŽENÍ</t>
  </si>
  <si>
    <t>zpevnění krajnice : 2*550*0,3=330,000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</si>
  <si>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</si>
  <si>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t>
  </si>
  <si>
    <t>12922</t>
  </si>
  <si>
    <t>ČIŠTĚNÍ KRAJNIC OD NÁNOSU TL. DO 100MM</t>
  </si>
  <si>
    <t>M2</t>
  </si>
  <si>
    <t>vč. naložení, odvozu a uložení na skládku</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</si>
  <si>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</si>
  <si>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t>
  </si>
  <si>
    <t>17380</t>
  </si>
  <si>
    <t>ZEMNÍ KRAJNICE A DOSYPÁVKY Z NAKUPOVANÝCH MATERIÁLŮ</t>
  </si>
  <si>
    <t>kamenivo pro zpevnění svahu ŠD 0/32, ŠD 0/45</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</si>
  <si>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</si>
  <si>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</si>
  <si>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14</t>
  </si>
  <si>
    <t>56962</t>
  </si>
  <si>
    <t>ZPEVNĚNÍ KRAJNIC Z RECYKLOVANÉHO MATERIÁLU TL DO 100MM</t>
  </si>
  <si>
    <t>vyfrézovaný asfaltový materiál 0/32</t>
  </si>
  <si>
    <t>zpevnění krajnice : 2*550*0,5=550,000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</si>
  <si>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</si>
  <si>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15</t>
  </si>
  <si>
    <t>572213</t>
  </si>
  <si>
    <t>SPOJOVACÍ POSTŘIK Z EMULZE DO 0,5KG/M2</t>
  </si>
  <si>
    <t>kationaktivní asfaltové emulze PS-E 0,3kg/m2</t>
  </si>
  <si>
    <t>oprava vozovky :  550*6,5=3 575,000 [A]</t>
  </si>
  <si>
    <t>- dodání všech předepsaných materiálů pro postřiky v předepsaném množství  
- provedení dle předepsaného technologického předpisu  
- zřízení vrstvy bez rozlišení šířky, pokládání vrstvy po etapách  
- úpravu napojení, ukončení</t>
  </si>
  <si>
    <t>16</t>
  </si>
  <si>
    <t>kationaktivní asfaltové emulze PS-E 0,5kg/m2</t>
  </si>
  <si>
    <t>17</t>
  </si>
  <si>
    <t>572224</t>
  </si>
  <si>
    <t>SPOJOVACÍ POSTŘIK Z MODIFIK EMULZE DO 1,0KG/M2</t>
  </si>
  <si>
    <t>modifik. asfaltové emulze C 60 BP 5,  1,0 kg/m2</t>
  </si>
  <si>
    <t>oprava poruch : 100*2,0=200,000 [B]</t>
  </si>
  <si>
    <t>18</t>
  </si>
  <si>
    <t>5732A</t>
  </si>
  <si>
    <t>MIKROKOBEREC DVOUVRSTVÝ FRAKCE KAMENIVA 0/8 + 0/8</t>
  </si>
  <si>
    <t>EMULZNÍ MIKROKOBEREC DVOUVRSTVÝ EMK-DV 0/8 20 MM   ČSN 736130</t>
  </si>
  <si>
    <t>mikrokoberec : 550*6,5=3 575,000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</si>
  <si>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</si>
  <si>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19</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</si>
  <si>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</si>
  <si>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</si>
  <si>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</si>
  <si>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</si>
  <si>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20</t>
  </si>
  <si>
    <t>5774AE</t>
  </si>
  <si>
    <t>VRSTVY PRO OBNOVU A OPRAVY Z ASF BETONU ACO 11+, 11S</t>
  </si>
  <si>
    <t>nemodifikovaný ACO 11+ 50/70 v tl.40mm</t>
  </si>
  <si>
    <t>oprava vozovky v tl.4cm (prům. dl. x š. x tl.): 550*6,5*0,04=143,000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</si>
  <si>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</si>
  <si>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21</t>
  </si>
  <si>
    <t>5774EG</t>
  </si>
  <si>
    <t>VRSTVY PRO OBNOVU A OPRAVY Z ASF BETONU ACP 16+, 16S</t>
  </si>
  <si>
    <t>nemodifikovaný ACP 16+ 50/70 v tl.60mm</t>
  </si>
  <si>
    <t>oprava vozovky v tl.6cm (prům. dl. x š. x tl.): 550*6,5*0,06=214,500 [A]</t>
  </si>
  <si>
    <t>Ostatní konstrukce a práce</t>
  </si>
  <si>
    <t>22</t>
  </si>
  <si>
    <t>91228</t>
  </si>
  <si>
    <t>SMĚROVÉ SLOUPKY Z PLAST HMOT VČETNĚ ODRAZNÉHO PÁSKU</t>
  </si>
  <si>
    <t>Z11g - červené</t>
  </si>
  <si>
    <t>vjezd k ZD : 2=2,000 [A]</t>
  </si>
  <si>
    <t>položka zahrnuje:  
- dodání a osazení sloupku včetně nutných zemních prací  
- vnitrostaveništní a mimostaveništní doprava  
- odrazky plastové nebo z retroreflexní fólie</t>
  </si>
  <si>
    <t>23</t>
  </si>
  <si>
    <t>bílé Z11</t>
  </si>
  <si>
    <t>doplnění směrových sloupků : 28=28,000 [A]</t>
  </si>
  <si>
    <t>24</t>
  </si>
  <si>
    <t>912283</t>
  </si>
  <si>
    <t>SMĚROVÉ SLOUPKY Z PLAST HMOT - DEMONTÁŽ A ODVOZ</t>
  </si>
  <si>
    <t>výměna směrových sloupků : 12+1=13,000 [A]</t>
  </si>
  <si>
    <t>položka zahrnuje demontáž stávajícího sloupku, jeho odvoz do skladu nebo na skládku</t>
  </si>
  <si>
    <t>25</t>
  </si>
  <si>
    <t>914123</t>
  </si>
  <si>
    <t>DOPRAVNÍ ZNAČKY ZÁKLADNÍ VELIKOSTI OCELOVÉ FÓLIE TŘ 1 - DEMONTÁŽ</t>
  </si>
  <si>
    <t>A2b,E1 : 2=2,000 [A]</t>
  </si>
  <si>
    <t>Položka zahrnuje odstranění, demontáž a odklizení materiálu s odvozem na předepsané  
místo</t>
  </si>
  <si>
    <t>26</t>
  </si>
  <si>
    <t>914131</t>
  </si>
  <si>
    <t>DOPRAVNÍ ZNAČKY ZÁKLADNÍ VELIKOSTI OCELOVÉ FÓLIE TŘ 2 - DODÁVKA A MONTÁŽ</t>
  </si>
  <si>
    <t>retroreflexní úprava pro sil.II třídy - RA2, základní velikost  
dle stanovení místní úpravy provozu na pozemních komunikacích</t>
  </si>
  <si>
    <t>A2a : 2=2,000 [A] 
E1 : 2=2,000 [C] 
IP5 : 2=2,000 [D] 
Celkem: A+C+D=6,000 [E]</t>
  </si>
  <si>
    <t>položka zahrnuje:  
- dodávku a montáž značek v požadovaném provedení</t>
  </si>
  <si>
    <t>27</t>
  </si>
  <si>
    <t>914141</t>
  </si>
  <si>
    <t>DOPRAV ZNAČ ZÁKL VEL OCEL FÓLIE TŘ 3 - DODÁVKA A MONT</t>
  </si>
  <si>
    <t>zvýrazněné značky RA3</t>
  </si>
  <si>
    <t>Z3 zvýrazněné : 12=12,000 [B]</t>
  </si>
  <si>
    <t>28</t>
  </si>
  <si>
    <t>914921</t>
  </si>
  <si>
    <t>SLOUPKY A STOJKY DOPRAVNÍCH ZNAČEK Z OCEL TRUBEK DO PATKY - DODÁVKA A MONTÁŽ</t>
  </si>
  <si>
    <t>dle stanovení místní úpravy provozu na pozemních komunikacích</t>
  </si>
  <si>
    <t>2+3+3+3=11,000 [A]</t>
  </si>
  <si>
    <t>položka zahrnuje:  
- sloupky a upevňovací zařízení včetně jejich osazení (betonová patka, zemní práce)</t>
  </si>
  <si>
    <t>29</t>
  </si>
  <si>
    <t>914923</t>
  </si>
  <si>
    <t>SLOUPKY A STOJKY DZ Z OCEL TRUBEK DO PATKY DEMONTÁŽ</t>
  </si>
  <si>
    <t>30</t>
  </si>
  <si>
    <t>915231</t>
  </si>
  <si>
    <t>VODOR DOPRAV ZNAČ PLASTEM PROFIL ZVUČÍCÍ - DOD A POKLÁDKA</t>
  </si>
  <si>
    <t>Obnova VDZ - plast zvučící- bílá, retroreflexní úprava pro sil.II třídy, dle TP133  
dle stanovení místní úpravy provozu na pozemních komunikacích</t>
  </si>
  <si>
    <t>obnova VDZ  :  
V1a : 555*0,125=69,375 [A] 
V4 : 555*2*0,125=138,750 [B] 
Celkem: A+B=208,125 [C]</t>
  </si>
  <si>
    <t>položka zahrnuje:  
- dodání a pokládku nátěrového materiálu (měří se pouze natíraná plocha)  
- předznačení a reflexní úpravu</t>
  </si>
  <si>
    <t>31</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</si>
  <si>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</si>
  <si>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</si>
  <si>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</si>
  <si>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</si>
  <si>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32</t>
  </si>
  <si>
    <t>93808</t>
  </si>
  <si>
    <t>OČIŠTĚNÍ VOZOVEK ZAMETENÍM</t>
  </si>
  <si>
    <t>celková plocha opravy (prům. dl. x š. x tl.): 550*6,5=3 575,000 [A]</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</si>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</sst>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39"/>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0+O8+O37+O62+O95</f>
      </c>
      <c t="s">
        <v>12</v>
      </c>
    </row>
    <row r="3" spans="1:16" ht="15" customHeight="1">
      <c r="A3" t="s">
        <v>1</v>
      </c>
      <c s="8" t="s">
        <v>4</v>
      </c>
      <c s="9" t="s">
        <v>5</v>
      </c>
      <c s="1"/>
      <c s="10" t="s">
        <v>6</v>
      </c>
      <c s="1"/>
      <c s="4"/>
      <c s="3" t="s">
        <v>14</v>
      </c>
      <c s="36">
        <f>0+I8+I37+I62+I95</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12.75">
      <c r="A9" s="19" t="s">
        <v>35</v>
      </c>
      <c s="23" t="s">
        <v>19</v>
      </c>
      <c s="23" t="s">
        <v>36</v>
      </c>
      <c s="19" t="s">
        <v>37</v>
      </c>
      <c s="24" t="s">
        <v>38</v>
      </c>
      <c s="25" t="s">
        <v>39</v>
      </c>
      <c s="26">
        <v>726</v>
      </c>
      <c s="27">
        <v>0</v>
      </c>
      <c s="27">
        <f>ROUND(ROUND(H9,2)*ROUND(G9,3),2)</f>
      </c>
      <c r="O9">
        <f>(I9*21)/100</f>
      </c>
      <c t="s">
        <v>13</v>
      </c>
    </row>
    <row r="10" spans="1:5" ht="12.75">
      <c r="A10" s="28" t="s">
        <v>40</v>
      </c>
      <c r="E10" s="29" t="s">
        <v>41</v>
      </c>
    </row>
    <row r="11" spans="1:5" ht="38.2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46</v>
      </c>
      <c s="19" t="s">
        <v>58</v>
      </c>
      <c s="24" t="s">
        <v>48</v>
      </c>
      <c s="25" t="s">
        <v>49</v>
      </c>
      <c s="26">
        <v>1</v>
      </c>
      <c s="27">
        <v>0</v>
      </c>
      <c s="27">
        <f>ROUND(ROUND(H25,2)*ROUND(G25,3),2)</f>
      </c>
      <c r="O25">
        <f>(I25*0)/100</f>
      </c>
      <c t="s">
        <v>17</v>
      </c>
    </row>
    <row r="26" spans="1:5" ht="12.75">
      <c r="A26" s="28" t="s">
        <v>40</v>
      </c>
      <c r="E26" s="29" t="s">
        <v>59</v>
      </c>
    </row>
    <row r="27" spans="1:5" ht="12.75">
      <c r="A27" s="30" t="s">
        <v>42</v>
      </c>
      <c r="E27" s="31" t="s">
        <v>37</v>
      </c>
    </row>
    <row r="28" spans="1:5" ht="12.75">
      <c r="A28" t="s">
        <v>44</v>
      </c>
      <c r="E28" s="29" t="s">
        <v>52</v>
      </c>
    </row>
    <row r="29" spans="1:16" ht="12.75">
      <c r="A29" s="19" t="s">
        <v>35</v>
      </c>
      <c s="23" t="s">
        <v>27</v>
      </c>
      <c s="23" t="s">
        <v>60</v>
      </c>
      <c s="19" t="s">
        <v>37</v>
      </c>
      <c s="24" t="s">
        <v>61</v>
      </c>
      <c s="25" t="s">
        <v>49</v>
      </c>
      <c s="26">
        <v>1</v>
      </c>
      <c s="27">
        <v>0</v>
      </c>
      <c s="27">
        <f>ROUND(ROUND(H29,2)*ROUND(G29,3),2)</f>
      </c>
      <c r="O29">
        <f>(I29*0)/100</f>
      </c>
      <c t="s">
        <v>17</v>
      </c>
    </row>
    <row r="30" spans="1:5" ht="76.5">
      <c r="A30" s="28" t="s">
        <v>40</v>
      </c>
      <c r="E30" s="29" t="s">
        <v>62</v>
      </c>
    </row>
    <row r="31" spans="1:5" ht="12.75">
      <c r="A31" s="30" t="s">
        <v>42</v>
      </c>
      <c r="E31" s="31" t="s">
        <v>37</v>
      </c>
    </row>
    <row r="32" spans="1:5" ht="12.75">
      <c r="A32" t="s">
        <v>44</v>
      </c>
      <c r="E32" s="29" t="s">
        <v>52</v>
      </c>
    </row>
    <row r="33" spans="1:16" ht="12.75">
      <c r="A33" s="19" t="s">
        <v>35</v>
      </c>
      <c s="23" t="s">
        <v>63</v>
      </c>
      <c s="23" t="s">
        <v>64</v>
      </c>
      <c s="19" t="s">
        <v>37</v>
      </c>
      <c s="24" t="s">
        <v>65</v>
      </c>
      <c s="25" t="s">
        <v>66</v>
      </c>
      <c s="26">
        <v>2</v>
      </c>
      <c s="27">
        <v>0</v>
      </c>
      <c s="27">
        <f>ROUND(ROUND(H33,2)*ROUND(G33,3),2)</f>
      </c>
      <c r="O33">
        <f>(I33*0)/100</f>
      </c>
      <c t="s">
        <v>17</v>
      </c>
    </row>
    <row r="34" spans="1:5" ht="25.5">
      <c r="A34" s="28" t="s">
        <v>40</v>
      </c>
      <c r="E34" s="29" t="s">
        <v>67</v>
      </c>
    </row>
    <row r="35" spans="1:5" ht="12.75">
      <c r="A35" s="30" t="s">
        <v>42</v>
      </c>
      <c r="E35" s="31" t="s">
        <v>37</v>
      </c>
    </row>
    <row r="36" spans="1:5" ht="89.25">
      <c r="A36" t="s">
        <v>44</v>
      </c>
      <c r="E36" s="29" t="s">
        <v>68</v>
      </c>
    </row>
    <row r="37" spans="1:18" ht="12.75" customHeight="1">
      <c r="A37" s="5" t="s">
        <v>33</v>
      </c>
      <c s="5"/>
      <c s="34" t="s">
        <v>19</v>
      </c>
      <c s="5"/>
      <c s="21" t="s">
        <v>69</v>
      </c>
      <c s="5"/>
      <c s="5"/>
      <c s="5"/>
      <c s="35">
        <f>0+Q37</f>
      </c>
      <c r="O37">
        <f>0+R37</f>
      </c>
      <c r="Q37">
        <f>0+I38+I42+I46+I50+I54+I58</f>
      </c>
      <c>
        <f>0+O38+O42+O46+O50+O54+O58</f>
      </c>
    </row>
    <row r="38" spans="1:16" ht="12.75">
      <c r="A38" s="19" t="s">
        <v>35</v>
      </c>
      <c s="23" t="s">
        <v>70</v>
      </c>
      <c s="23" t="s">
        <v>71</v>
      </c>
      <c s="19" t="s">
        <v>37</v>
      </c>
      <c s="24" t="s">
        <v>72</v>
      </c>
      <c s="25" t="s">
        <v>66</v>
      </c>
      <c s="26">
        <v>2</v>
      </c>
      <c s="27">
        <v>0</v>
      </c>
      <c s="27">
        <f>ROUND(ROUND(H38,2)*ROUND(G38,3),2)</f>
      </c>
      <c r="O38">
        <f>(I38*21)/100</f>
      </c>
      <c t="s">
        <v>13</v>
      </c>
    </row>
    <row r="39" spans="1:5" ht="12.75">
      <c r="A39" s="28" t="s">
        <v>40</v>
      </c>
      <c r="E39" s="29" t="s">
        <v>73</v>
      </c>
    </row>
    <row r="40" spans="1:5" ht="12.75">
      <c r="A40" s="30" t="s">
        <v>42</v>
      </c>
      <c r="E40" s="31" t="s">
        <v>74</v>
      </c>
    </row>
    <row r="41" spans="1:5" ht="165.75">
      <c r="A41" t="s">
        <v>44</v>
      </c>
      <c r="E41" s="29" t="s">
        <v>75</v>
      </c>
    </row>
    <row r="42" spans="1:16" ht="12.75">
      <c r="A42" s="19" t="s">
        <v>35</v>
      </c>
      <c s="23" t="s">
        <v>30</v>
      </c>
      <c s="23" t="s">
        <v>76</v>
      </c>
      <c s="19" t="s">
        <v>37</v>
      </c>
      <c s="24" t="s">
        <v>77</v>
      </c>
      <c s="25" t="s">
        <v>78</v>
      </c>
      <c s="26">
        <v>357.5</v>
      </c>
      <c s="27">
        <v>0</v>
      </c>
      <c s="27">
        <f>ROUND(ROUND(H42,2)*ROUND(G42,3),2)</f>
      </c>
      <c r="O42">
        <f>(I42*21)/100</f>
      </c>
      <c t="s">
        <v>13</v>
      </c>
    </row>
    <row r="43" spans="1:5" ht="25.5">
      <c r="A43" s="28" t="s">
        <v>40</v>
      </c>
      <c r="E43" s="29" t="s">
        <v>79</v>
      </c>
    </row>
    <row r="44" spans="1:5" ht="25.5">
      <c r="A44" s="30" t="s">
        <v>42</v>
      </c>
      <c r="E44" s="31" t="s">
        <v>80</v>
      </c>
    </row>
    <row r="45" spans="1:5" ht="63.75">
      <c r="A45" t="s">
        <v>44</v>
      </c>
      <c r="E45" s="29" t="s">
        <v>81</v>
      </c>
    </row>
    <row r="46" spans="1:16" ht="12.75">
      <c r="A46" s="19" t="s">
        <v>35</v>
      </c>
      <c s="23" t="s">
        <v>32</v>
      </c>
      <c s="23" t="s">
        <v>82</v>
      </c>
      <c s="19" t="s">
        <v>37</v>
      </c>
      <c s="24" t="s">
        <v>83</v>
      </c>
      <c s="25" t="s">
        <v>84</v>
      </c>
      <c s="26">
        <v>100</v>
      </c>
      <c s="27">
        <v>0</v>
      </c>
      <c s="27">
        <f>ROUND(ROUND(H46,2)*ROUND(G46,3),2)</f>
      </c>
      <c r="O46">
        <f>(I46*21)/100</f>
      </c>
      <c t="s">
        <v>13</v>
      </c>
    </row>
    <row r="47" spans="1:5" ht="12.75">
      <c r="A47" s="28" t="s">
        <v>40</v>
      </c>
      <c r="E47" s="29" t="s">
        <v>85</v>
      </c>
    </row>
    <row r="48" spans="1:5" ht="12.75">
      <c r="A48" s="30" t="s">
        <v>42</v>
      </c>
      <c r="E48" s="31" t="s">
        <v>86</v>
      </c>
    </row>
    <row r="49" spans="1:5" ht="25.5">
      <c r="A49" t="s">
        <v>44</v>
      </c>
      <c r="E49" s="29" t="s">
        <v>87</v>
      </c>
    </row>
    <row r="50" spans="1:16" ht="12.75">
      <c r="A50" s="19" t="s">
        <v>35</v>
      </c>
      <c s="23" t="s">
        <v>88</v>
      </c>
      <c s="23" t="s">
        <v>89</v>
      </c>
      <c s="19" t="s">
        <v>37</v>
      </c>
      <c s="24" t="s">
        <v>90</v>
      </c>
      <c s="25" t="s">
        <v>78</v>
      </c>
      <c s="26">
        <v>330</v>
      </c>
      <c s="27">
        <v>0</v>
      </c>
      <c s="27">
        <f>ROUND(ROUND(H50,2)*ROUND(G50,3),2)</f>
      </c>
      <c r="O50">
        <f>(I50*21)/100</f>
      </c>
      <c t="s">
        <v>13</v>
      </c>
    </row>
    <row r="51" spans="1:5" ht="38.25">
      <c r="A51" s="28" t="s">
        <v>40</v>
      </c>
      <c r="E51" s="29" t="s">
        <v>91</v>
      </c>
    </row>
    <row r="52" spans="1:5" ht="12.75">
      <c r="A52" s="30" t="s">
        <v>42</v>
      </c>
      <c r="E52" s="31" t="s">
        <v>92</v>
      </c>
    </row>
    <row r="53" spans="1:5" ht="382.5">
      <c r="A53" t="s">
        <v>44</v>
      </c>
      <c r="E53" s="29" t="s">
        <v>93</v>
      </c>
    </row>
    <row r="54" spans="1:16" ht="12.75">
      <c r="A54" s="19" t="s">
        <v>35</v>
      </c>
      <c s="23" t="s">
        <v>94</v>
      </c>
      <c s="23" t="s">
        <v>95</v>
      </c>
      <c s="19" t="s">
        <v>37</v>
      </c>
      <c s="24" t="s">
        <v>96</v>
      </c>
      <c s="25" t="s">
        <v>97</v>
      </c>
      <c s="26">
        <v>330</v>
      </c>
      <c s="27">
        <v>0</v>
      </c>
      <c s="27">
        <f>ROUND(ROUND(H54,2)*ROUND(G54,3),2)</f>
      </c>
      <c r="O54">
        <f>(I54*21)/100</f>
      </c>
      <c t="s">
        <v>13</v>
      </c>
    </row>
    <row r="55" spans="1:5" ht="12.75">
      <c r="A55" s="28" t="s">
        <v>40</v>
      </c>
      <c r="E55" s="29" t="s">
        <v>98</v>
      </c>
    </row>
    <row r="56" spans="1:5" ht="12.75">
      <c r="A56" s="30" t="s">
        <v>42</v>
      </c>
      <c r="E56" s="31" t="s">
        <v>92</v>
      </c>
    </row>
    <row r="57" spans="1:5" ht="63.75">
      <c r="A57" t="s">
        <v>44</v>
      </c>
      <c r="E57" s="29" t="s">
        <v>99</v>
      </c>
    </row>
    <row r="58" spans="1:16" ht="12.75">
      <c r="A58" s="19" t="s">
        <v>35</v>
      </c>
      <c s="23" t="s">
        <v>100</v>
      </c>
      <c s="23" t="s">
        <v>101</v>
      </c>
      <c s="19" t="s">
        <v>37</v>
      </c>
      <c s="24" t="s">
        <v>102</v>
      </c>
      <c s="25" t="s">
        <v>78</v>
      </c>
      <c s="26">
        <v>330</v>
      </c>
      <c s="27">
        <v>0</v>
      </c>
      <c s="27">
        <f>ROUND(ROUND(H58,2)*ROUND(G58,3),2)</f>
      </c>
      <c r="O58">
        <f>(I58*21)/100</f>
      </c>
      <c t="s">
        <v>13</v>
      </c>
    </row>
    <row r="59" spans="1:5" ht="12.75">
      <c r="A59" s="28" t="s">
        <v>40</v>
      </c>
      <c r="E59" s="29" t="s">
        <v>103</v>
      </c>
    </row>
    <row r="60" spans="1:5" ht="12.75">
      <c r="A60" s="30" t="s">
        <v>42</v>
      </c>
      <c r="E60" s="31" t="s">
        <v>92</v>
      </c>
    </row>
    <row r="61" spans="1:5" ht="255">
      <c r="A61" t="s">
        <v>44</v>
      </c>
      <c r="E61" s="29" t="s">
        <v>104</v>
      </c>
    </row>
    <row r="62" spans="1:18" ht="12.75" customHeight="1">
      <c r="A62" s="5" t="s">
        <v>33</v>
      </c>
      <c s="5"/>
      <c s="34" t="s">
        <v>25</v>
      </c>
      <c s="5"/>
      <c s="21" t="s">
        <v>105</v>
      </c>
      <c s="5"/>
      <c s="5"/>
      <c s="5"/>
      <c s="35">
        <f>0+Q62</f>
      </c>
      <c r="O62">
        <f>0+R62</f>
      </c>
      <c r="Q62">
        <f>0+I63+I67+I71+I75+I79+I83+I87+I91</f>
      </c>
      <c>
        <f>0+O63+O67+O71+O75+O79+O83+O87+O91</f>
      </c>
    </row>
    <row r="63" spans="1:16" ht="12.75">
      <c r="A63" s="19" t="s">
        <v>35</v>
      </c>
      <c s="23" t="s">
        <v>106</v>
      </c>
      <c s="23" t="s">
        <v>107</v>
      </c>
      <c s="19" t="s">
        <v>37</v>
      </c>
      <c s="24" t="s">
        <v>108</v>
      </c>
      <c s="25" t="s">
        <v>97</v>
      </c>
      <c s="26">
        <v>550</v>
      </c>
      <c s="27">
        <v>0</v>
      </c>
      <c s="27">
        <f>ROUND(ROUND(H63,2)*ROUND(G63,3),2)</f>
      </c>
      <c r="O63">
        <f>(I63*21)/100</f>
      </c>
      <c t="s">
        <v>13</v>
      </c>
    </row>
    <row r="64" spans="1:5" ht="12.75">
      <c r="A64" s="28" t="s">
        <v>40</v>
      </c>
      <c r="E64" s="29" t="s">
        <v>109</v>
      </c>
    </row>
    <row r="65" spans="1:5" ht="12.75">
      <c r="A65" s="30" t="s">
        <v>42</v>
      </c>
      <c r="E65" s="31" t="s">
        <v>110</v>
      </c>
    </row>
    <row r="66" spans="1:5" ht="102">
      <c r="A66" t="s">
        <v>44</v>
      </c>
      <c r="E66" s="29" t="s">
        <v>111</v>
      </c>
    </row>
    <row r="67" spans="1:16" ht="12.75">
      <c r="A67" s="19" t="s">
        <v>35</v>
      </c>
      <c s="23" t="s">
        <v>112</v>
      </c>
      <c s="23" t="s">
        <v>113</v>
      </c>
      <c s="19" t="s">
        <v>47</v>
      </c>
      <c s="24" t="s">
        <v>114</v>
      </c>
      <c s="25" t="s">
        <v>97</v>
      </c>
      <c s="26">
        <v>3575</v>
      </c>
      <c s="27">
        <v>0</v>
      </c>
      <c s="27">
        <f>ROUND(ROUND(H67,2)*ROUND(G67,3),2)</f>
      </c>
      <c r="O67">
        <f>(I67*21)/100</f>
      </c>
      <c t="s">
        <v>13</v>
      </c>
    </row>
    <row r="68" spans="1:5" ht="12.75">
      <c r="A68" s="28" t="s">
        <v>40</v>
      </c>
      <c r="E68" s="29" t="s">
        <v>115</v>
      </c>
    </row>
    <row r="69" spans="1:5" ht="12.75">
      <c r="A69" s="30" t="s">
        <v>42</v>
      </c>
      <c r="E69" s="31" t="s">
        <v>116</v>
      </c>
    </row>
    <row r="70" spans="1:5" ht="51">
      <c r="A70" t="s">
        <v>44</v>
      </c>
      <c r="E70" s="29" t="s">
        <v>117</v>
      </c>
    </row>
    <row r="71" spans="1:16" ht="12.75">
      <c r="A71" s="19" t="s">
        <v>35</v>
      </c>
      <c s="23" t="s">
        <v>118</v>
      </c>
      <c s="23" t="s">
        <v>113</v>
      </c>
      <c s="19" t="s">
        <v>53</v>
      </c>
      <c s="24" t="s">
        <v>114</v>
      </c>
      <c s="25" t="s">
        <v>97</v>
      </c>
      <c s="26">
        <v>3575</v>
      </c>
      <c s="27">
        <v>0</v>
      </c>
      <c s="27">
        <f>ROUND(ROUND(H71,2)*ROUND(G71,3),2)</f>
      </c>
      <c r="O71">
        <f>(I71*21)/100</f>
      </c>
      <c t="s">
        <v>13</v>
      </c>
    </row>
    <row r="72" spans="1:5" ht="12.75">
      <c r="A72" s="28" t="s">
        <v>40</v>
      </c>
      <c r="E72" s="29" t="s">
        <v>119</v>
      </c>
    </row>
    <row r="73" spans="1:5" ht="12.75">
      <c r="A73" s="30" t="s">
        <v>42</v>
      </c>
      <c r="E73" s="31" t="s">
        <v>116</v>
      </c>
    </row>
    <row r="74" spans="1:5" ht="51">
      <c r="A74" t="s">
        <v>44</v>
      </c>
      <c r="E74" s="29" t="s">
        <v>117</v>
      </c>
    </row>
    <row r="75" spans="1:16" ht="12.75">
      <c r="A75" s="19" t="s">
        <v>35</v>
      </c>
      <c s="23" t="s">
        <v>120</v>
      </c>
      <c s="23" t="s">
        <v>121</v>
      </c>
      <c s="19" t="s">
        <v>37</v>
      </c>
      <c s="24" t="s">
        <v>122</v>
      </c>
      <c s="25" t="s">
        <v>97</v>
      </c>
      <c s="26">
        <v>200</v>
      </c>
      <c s="27">
        <v>0</v>
      </c>
      <c s="27">
        <f>ROUND(ROUND(H75,2)*ROUND(G75,3),2)</f>
      </c>
      <c r="O75">
        <f>(I75*21)/100</f>
      </c>
      <c t="s">
        <v>13</v>
      </c>
    </row>
    <row r="76" spans="1:5" ht="12.75">
      <c r="A76" s="28" t="s">
        <v>40</v>
      </c>
      <c r="E76" s="29" t="s">
        <v>123</v>
      </c>
    </row>
    <row r="77" spans="1:5" ht="12.75">
      <c r="A77" s="30" t="s">
        <v>42</v>
      </c>
      <c r="E77" s="31" t="s">
        <v>124</v>
      </c>
    </row>
    <row r="78" spans="1:5" ht="51">
      <c r="A78" t="s">
        <v>44</v>
      </c>
      <c r="E78" s="29" t="s">
        <v>117</v>
      </c>
    </row>
    <row r="79" spans="1:16" ht="12.75">
      <c r="A79" s="19" t="s">
        <v>35</v>
      </c>
      <c s="23" t="s">
        <v>125</v>
      </c>
      <c s="23" t="s">
        <v>126</v>
      </c>
      <c s="19" t="s">
        <v>37</v>
      </c>
      <c s="24" t="s">
        <v>127</v>
      </c>
      <c s="25" t="s">
        <v>97</v>
      </c>
      <c s="26">
        <v>3575</v>
      </c>
      <c s="27">
        <v>0</v>
      </c>
      <c s="27">
        <f>ROUND(ROUND(H79,2)*ROUND(G79,3),2)</f>
      </c>
      <c r="O79">
        <f>(I79*21)/100</f>
      </c>
      <c t="s">
        <v>13</v>
      </c>
    </row>
    <row r="80" spans="1:5" ht="12.75">
      <c r="A80" s="28" t="s">
        <v>40</v>
      </c>
      <c r="E80" s="29" t="s">
        <v>128</v>
      </c>
    </row>
    <row r="81" spans="1:5" ht="12.75">
      <c r="A81" s="30" t="s">
        <v>42</v>
      </c>
      <c r="E81" s="31" t="s">
        <v>129</v>
      </c>
    </row>
    <row r="82" spans="1:5" ht="102">
      <c r="A82" t="s">
        <v>44</v>
      </c>
      <c r="E82" s="29" t="s">
        <v>130</v>
      </c>
    </row>
    <row r="83" spans="1:16" ht="12.75">
      <c r="A83" s="19" t="s">
        <v>35</v>
      </c>
      <c s="23" t="s">
        <v>131</v>
      </c>
      <c s="23" t="s">
        <v>132</v>
      </c>
      <c s="19" t="s">
        <v>37</v>
      </c>
      <c s="24" t="s">
        <v>133</v>
      </c>
      <c s="25" t="s">
        <v>97</v>
      </c>
      <c s="26">
        <v>200</v>
      </c>
      <c s="27">
        <v>0</v>
      </c>
      <c s="27">
        <f>ROUND(ROUND(H83,2)*ROUND(G83,3),2)</f>
      </c>
      <c r="O83">
        <f>(I83*21)/100</f>
      </c>
      <c t="s">
        <v>13</v>
      </c>
    </row>
    <row r="84" spans="1:5" ht="12.75">
      <c r="A84" s="28" t="s">
        <v>40</v>
      </c>
      <c r="E84" s="29" t="s">
        <v>134</v>
      </c>
    </row>
    <row r="85" spans="1:5" ht="12.75">
      <c r="A85" s="30" t="s">
        <v>42</v>
      </c>
      <c r="E85" s="31" t="s">
        <v>124</v>
      </c>
    </row>
    <row r="86" spans="1:5" ht="51">
      <c r="A86" t="s">
        <v>44</v>
      </c>
      <c r="E86" s="29" t="s">
        <v>135</v>
      </c>
    </row>
    <row r="87" spans="1:16" ht="12.75">
      <c r="A87" s="19" t="s">
        <v>35</v>
      </c>
      <c s="23" t="s">
        <v>136</v>
      </c>
      <c s="23" t="s">
        <v>137</v>
      </c>
      <c s="19" t="s">
        <v>37</v>
      </c>
      <c s="24" t="s">
        <v>138</v>
      </c>
      <c s="25" t="s">
        <v>78</v>
      </c>
      <c s="26">
        <v>143</v>
      </c>
      <c s="27">
        <v>0</v>
      </c>
      <c s="27">
        <f>ROUND(ROUND(H87,2)*ROUND(G87,3),2)</f>
      </c>
      <c r="O87">
        <f>(I87*21)/100</f>
      </c>
      <c t="s">
        <v>13</v>
      </c>
    </row>
    <row r="88" spans="1:5" ht="12.75">
      <c r="A88" s="28" t="s">
        <v>40</v>
      </c>
      <c r="E88" s="29" t="s">
        <v>139</v>
      </c>
    </row>
    <row r="89" spans="1:5" ht="12.75">
      <c r="A89" s="30" t="s">
        <v>42</v>
      </c>
      <c r="E89" s="31" t="s">
        <v>140</v>
      </c>
    </row>
    <row r="90" spans="1:5" ht="204">
      <c r="A90" t="s">
        <v>44</v>
      </c>
      <c r="E90" s="29" t="s">
        <v>141</v>
      </c>
    </row>
    <row r="91" spans="1:16" ht="12.75">
      <c r="A91" s="19" t="s">
        <v>35</v>
      </c>
      <c s="23" t="s">
        <v>142</v>
      </c>
      <c s="23" t="s">
        <v>143</v>
      </c>
      <c s="19" t="s">
        <v>37</v>
      </c>
      <c s="24" t="s">
        <v>144</v>
      </c>
      <c s="25" t="s">
        <v>78</v>
      </c>
      <c s="26">
        <v>214.5</v>
      </c>
      <c s="27">
        <v>0</v>
      </c>
      <c s="27">
        <f>ROUND(ROUND(H91,2)*ROUND(G91,3),2)</f>
      </c>
      <c r="O91">
        <f>(I91*21)/100</f>
      </c>
      <c t="s">
        <v>13</v>
      </c>
    </row>
    <row r="92" spans="1:5" ht="12.75">
      <c r="A92" s="28" t="s">
        <v>40</v>
      </c>
      <c r="E92" s="29" t="s">
        <v>145</v>
      </c>
    </row>
    <row r="93" spans="1:5" ht="12.75">
      <c r="A93" s="30" t="s">
        <v>42</v>
      </c>
      <c r="E93" s="31" t="s">
        <v>146</v>
      </c>
    </row>
    <row r="94" spans="1:5" ht="204">
      <c r="A94" t="s">
        <v>44</v>
      </c>
      <c r="E94" s="29" t="s">
        <v>141</v>
      </c>
    </row>
    <row r="95" spans="1:18" ht="12.75" customHeight="1">
      <c r="A95" s="5" t="s">
        <v>33</v>
      </c>
      <c s="5"/>
      <c s="34" t="s">
        <v>30</v>
      </c>
      <c s="5"/>
      <c s="21" t="s">
        <v>147</v>
      </c>
      <c s="5"/>
      <c s="5"/>
      <c s="5"/>
      <c s="35">
        <f>0+Q95</f>
      </c>
      <c r="O95">
        <f>0+R95</f>
      </c>
      <c r="Q95">
        <f>0+I96+I100+I104+I108+I112+I116+I120+I124+I128+I132+I136</f>
      </c>
      <c>
        <f>0+O96+O100+O104+O108+O112+O116+O120+O124+O128+O132+O136</f>
      </c>
    </row>
    <row r="96" spans="1:16" ht="12.75">
      <c r="A96" s="19" t="s">
        <v>35</v>
      </c>
      <c s="23" t="s">
        <v>148</v>
      </c>
      <c s="23" t="s">
        <v>149</v>
      </c>
      <c s="19" t="s">
        <v>53</v>
      </c>
      <c s="24" t="s">
        <v>150</v>
      </c>
      <c s="25" t="s">
        <v>66</v>
      </c>
      <c s="26">
        <v>2</v>
      </c>
      <c s="27">
        <v>0</v>
      </c>
      <c s="27">
        <f>ROUND(ROUND(H96,2)*ROUND(G96,3),2)</f>
      </c>
      <c r="O96">
        <f>(I96*21)/100</f>
      </c>
      <c t="s">
        <v>13</v>
      </c>
    </row>
    <row r="97" spans="1:5" ht="12.75">
      <c r="A97" s="28" t="s">
        <v>40</v>
      </c>
      <c r="E97" s="29" t="s">
        <v>151</v>
      </c>
    </row>
    <row r="98" spans="1:5" ht="12.75">
      <c r="A98" s="30" t="s">
        <v>42</v>
      </c>
      <c r="E98" s="31" t="s">
        <v>152</v>
      </c>
    </row>
    <row r="99" spans="1:5" ht="51">
      <c r="A99" t="s">
        <v>44</v>
      </c>
      <c r="E99" s="29" t="s">
        <v>153</v>
      </c>
    </row>
    <row r="100" spans="1:16" ht="12.75">
      <c r="A100" s="19" t="s">
        <v>35</v>
      </c>
      <c s="23" t="s">
        <v>154</v>
      </c>
      <c s="23" t="s">
        <v>149</v>
      </c>
      <c s="19" t="s">
        <v>55</v>
      </c>
      <c s="24" t="s">
        <v>150</v>
      </c>
      <c s="25" t="s">
        <v>66</v>
      </c>
      <c s="26">
        <v>28</v>
      </c>
      <c s="27">
        <v>0</v>
      </c>
      <c s="27">
        <f>ROUND(ROUND(H100,2)*ROUND(G100,3),2)</f>
      </c>
      <c r="O100">
        <f>(I100*21)/100</f>
      </c>
      <c t="s">
        <v>13</v>
      </c>
    </row>
    <row r="101" spans="1:5" ht="12.75">
      <c r="A101" s="28" t="s">
        <v>40</v>
      </c>
      <c r="E101" s="29" t="s">
        <v>155</v>
      </c>
    </row>
    <row r="102" spans="1:5" ht="12.75">
      <c r="A102" s="30" t="s">
        <v>42</v>
      </c>
      <c r="E102" s="31" t="s">
        <v>156</v>
      </c>
    </row>
    <row r="103" spans="1:5" ht="51">
      <c r="A103" t="s">
        <v>44</v>
      </c>
      <c r="E103" s="29" t="s">
        <v>153</v>
      </c>
    </row>
    <row r="104" spans="1:16" ht="12.75">
      <c r="A104" s="19" t="s">
        <v>35</v>
      </c>
      <c s="23" t="s">
        <v>157</v>
      </c>
      <c s="23" t="s">
        <v>158</v>
      </c>
      <c s="19" t="s">
        <v>37</v>
      </c>
      <c s="24" t="s">
        <v>159</v>
      </c>
      <c s="25" t="s">
        <v>66</v>
      </c>
      <c s="26">
        <v>13</v>
      </c>
      <c s="27">
        <v>0</v>
      </c>
      <c s="27">
        <f>ROUND(ROUND(H104,2)*ROUND(G104,3),2)</f>
      </c>
      <c r="O104">
        <f>(I104*21)/100</f>
      </c>
      <c t="s">
        <v>13</v>
      </c>
    </row>
    <row r="105" spans="1:5" ht="12.75">
      <c r="A105" s="28" t="s">
        <v>40</v>
      </c>
      <c r="E105" s="29" t="s">
        <v>37</v>
      </c>
    </row>
    <row r="106" spans="1:5" ht="12.75">
      <c r="A106" s="30" t="s">
        <v>42</v>
      </c>
      <c r="E106" s="31" t="s">
        <v>160</v>
      </c>
    </row>
    <row r="107" spans="1:5" ht="25.5">
      <c r="A107" t="s">
        <v>44</v>
      </c>
      <c r="E107" s="29" t="s">
        <v>161</v>
      </c>
    </row>
    <row r="108" spans="1:16" ht="12.75">
      <c r="A108" s="19" t="s">
        <v>35</v>
      </c>
      <c s="23" t="s">
        <v>162</v>
      </c>
      <c s="23" t="s">
        <v>163</v>
      </c>
      <c s="19" t="s">
        <v>37</v>
      </c>
      <c s="24" t="s">
        <v>164</v>
      </c>
      <c s="25" t="s">
        <v>66</v>
      </c>
      <c s="26">
        <v>2</v>
      </c>
      <c s="27">
        <v>0</v>
      </c>
      <c s="27">
        <f>ROUND(ROUND(H108,2)*ROUND(G108,3),2)</f>
      </c>
      <c r="O108">
        <f>(I108*21)/100</f>
      </c>
      <c t="s">
        <v>13</v>
      </c>
    </row>
    <row r="109" spans="1:5" ht="12.75">
      <c r="A109" s="28" t="s">
        <v>40</v>
      </c>
      <c r="E109" s="29" t="s">
        <v>98</v>
      </c>
    </row>
    <row r="110" spans="1:5" ht="12.75">
      <c r="A110" s="30" t="s">
        <v>42</v>
      </c>
      <c r="E110" s="31" t="s">
        <v>165</v>
      </c>
    </row>
    <row r="111" spans="1:5" ht="38.25">
      <c r="A111" t="s">
        <v>44</v>
      </c>
      <c r="E111" s="29" t="s">
        <v>166</v>
      </c>
    </row>
    <row r="112" spans="1:16" ht="25.5">
      <c r="A112" s="19" t="s">
        <v>35</v>
      </c>
      <c s="23" t="s">
        <v>167</v>
      </c>
      <c s="23" t="s">
        <v>168</v>
      </c>
      <c s="19" t="s">
        <v>37</v>
      </c>
      <c s="24" t="s">
        <v>169</v>
      </c>
      <c s="25" t="s">
        <v>66</v>
      </c>
      <c s="26">
        <v>6</v>
      </c>
      <c s="27">
        <v>0</v>
      </c>
      <c s="27">
        <f>ROUND(ROUND(H112,2)*ROUND(G112,3),2)</f>
      </c>
      <c r="O112">
        <f>(I112*21)/100</f>
      </c>
      <c t="s">
        <v>13</v>
      </c>
    </row>
    <row r="113" spans="1:5" ht="25.5">
      <c r="A113" s="28" t="s">
        <v>40</v>
      </c>
      <c r="E113" s="29" t="s">
        <v>170</v>
      </c>
    </row>
    <row r="114" spans="1:5" ht="51">
      <c r="A114" s="30" t="s">
        <v>42</v>
      </c>
      <c r="E114" s="31" t="s">
        <v>171</v>
      </c>
    </row>
    <row r="115" spans="1:5" ht="25.5">
      <c r="A115" t="s">
        <v>44</v>
      </c>
      <c r="E115" s="29" t="s">
        <v>172</v>
      </c>
    </row>
    <row r="116" spans="1:16" ht="12.75">
      <c r="A116" s="19" t="s">
        <v>35</v>
      </c>
      <c s="23" t="s">
        <v>173</v>
      </c>
      <c s="23" t="s">
        <v>174</v>
      </c>
      <c s="19" t="s">
        <v>37</v>
      </c>
      <c s="24" t="s">
        <v>175</v>
      </c>
      <c s="25" t="s">
        <v>66</v>
      </c>
      <c s="26">
        <v>12</v>
      </c>
      <c s="27">
        <v>0</v>
      </c>
      <c s="27">
        <f>ROUND(ROUND(H116,2)*ROUND(G116,3),2)</f>
      </c>
      <c r="O116">
        <f>(I116*21)/100</f>
      </c>
      <c t="s">
        <v>13</v>
      </c>
    </row>
    <row r="117" spans="1:5" ht="12.75">
      <c r="A117" s="28" t="s">
        <v>40</v>
      </c>
      <c r="E117" s="29" t="s">
        <v>176</v>
      </c>
    </row>
    <row r="118" spans="1:5" ht="12.75">
      <c r="A118" s="30" t="s">
        <v>42</v>
      </c>
      <c r="E118" s="31" t="s">
        <v>177</v>
      </c>
    </row>
    <row r="119" spans="1:5" ht="25.5">
      <c r="A119" t="s">
        <v>44</v>
      </c>
      <c r="E119" s="29" t="s">
        <v>172</v>
      </c>
    </row>
    <row r="120" spans="1:16" ht="25.5">
      <c r="A120" s="19" t="s">
        <v>35</v>
      </c>
      <c s="23" t="s">
        <v>178</v>
      </c>
      <c s="23" t="s">
        <v>179</v>
      </c>
      <c s="19" t="s">
        <v>37</v>
      </c>
      <c s="24" t="s">
        <v>180</v>
      </c>
      <c s="25" t="s">
        <v>66</v>
      </c>
      <c s="26">
        <v>11</v>
      </c>
      <c s="27">
        <v>0</v>
      </c>
      <c s="27">
        <f>ROUND(ROUND(H120,2)*ROUND(G120,3),2)</f>
      </c>
      <c r="O120">
        <f>(I120*21)/100</f>
      </c>
      <c t="s">
        <v>13</v>
      </c>
    </row>
    <row r="121" spans="1:5" ht="12.75">
      <c r="A121" s="28" t="s">
        <v>40</v>
      </c>
      <c r="E121" s="29" t="s">
        <v>181</v>
      </c>
    </row>
    <row r="122" spans="1:5" ht="12.75">
      <c r="A122" s="30" t="s">
        <v>42</v>
      </c>
      <c r="E122" s="31" t="s">
        <v>182</v>
      </c>
    </row>
    <row r="123" spans="1:5" ht="25.5">
      <c r="A123" t="s">
        <v>44</v>
      </c>
      <c r="E123" s="29" t="s">
        <v>183</v>
      </c>
    </row>
    <row r="124" spans="1:16" ht="12.75">
      <c r="A124" s="19" t="s">
        <v>35</v>
      </c>
      <c s="23" t="s">
        <v>184</v>
      </c>
      <c s="23" t="s">
        <v>185</v>
      </c>
      <c s="19" t="s">
        <v>37</v>
      </c>
      <c s="24" t="s">
        <v>186</v>
      </c>
      <c s="25" t="s">
        <v>66</v>
      </c>
      <c s="26">
        <v>1</v>
      </c>
      <c s="27">
        <v>0</v>
      </c>
      <c s="27">
        <f>ROUND(ROUND(H124,2)*ROUND(G124,3),2)</f>
      </c>
      <c r="O124">
        <f>(I124*21)/100</f>
      </c>
      <c t="s">
        <v>13</v>
      </c>
    </row>
    <row r="125" spans="1:5" ht="12.75">
      <c r="A125" s="28" t="s">
        <v>40</v>
      </c>
      <c r="E125" s="29" t="s">
        <v>98</v>
      </c>
    </row>
    <row r="126" spans="1:5" ht="12.75">
      <c r="A126" s="30" t="s">
        <v>42</v>
      </c>
      <c r="E126" s="31" t="s">
        <v>51</v>
      </c>
    </row>
    <row r="127" spans="1:5" ht="38.25">
      <c r="A127" t="s">
        <v>44</v>
      </c>
      <c r="E127" s="29" t="s">
        <v>166</v>
      </c>
    </row>
    <row r="128" spans="1:16" ht="12.75">
      <c r="A128" s="19" t="s">
        <v>35</v>
      </c>
      <c s="23" t="s">
        <v>187</v>
      </c>
      <c s="23" t="s">
        <v>188</v>
      </c>
      <c s="19" t="s">
        <v>37</v>
      </c>
      <c s="24" t="s">
        <v>189</v>
      </c>
      <c s="25" t="s">
        <v>97</v>
      </c>
      <c s="26">
        <v>208.125</v>
      </c>
      <c s="27">
        <v>0</v>
      </c>
      <c s="27">
        <f>ROUND(ROUND(H128,2)*ROUND(G128,3),2)</f>
      </c>
      <c r="O128">
        <f>(I128*21)/100</f>
      </c>
      <c t="s">
        <v>13</v>
      </c>
    </row>
    <row r="129" spans="1:5" ht="25.5">
      <c r="A129" s="28" t="s">
        <v>40</v>
      </c>
      <c r="E129" s="29" t="s">
        <v>190</v>
      </c>
    </row>
    <row r="130" spans="1:5" ht="51">
      <c r="A130" s="30" t="s">
        <v>42</v>
      </c>
      <c r="E130" s="31" t="s">
        <v>191</v>
      </c>
    </row>
    <row r="131" spans="1:5" ht="38.25">
      <c r="A131" t="s">
        <v>44</v>
      </c>
      <c r="E131" s="29" t="s">
        <v>192</v>
      </c>
    </row>
    <row r="132" spans="1:16" ht="12.75">
      <c r="A132" s="19" t="s">
        <v>35</v>
      </c>
      <c s="23" t="s">
        <v>193</v>
      </c>
      <c s="23" t="s">
        <v>194</v>
      </c>
      <c s="19" t="s">
        <v>37</v>
      </c>
      <c s="24" t="s">
        <v>195</v>
      </c>
      <c s="25" t="s">
        <v>84</v>
      </c>
      <c s="26">
        <v>100</v>
      </c>
      <c s="27">
        <v>0</v>
      </c>
      <c s="27">
        <f>ROUND(ROUND(H132,2)*ROUND(G132,3),2)</f>
      </c>
      <c r="O132">
        <f>(I132*21)/100</f>
      </c>
      <c t="s">
        <v>13</v>
      </c>
    </row>
    <row r="133" spans="1:5" ht="12.75">
      <c r="A133" s="28" t="s">
        <v>40</v>
      </c>
      <c r="E133" s="29" t="s">
        <v>196</v>
      </c>
    </row>
    <row r="134" spans="1:5" ht="12.75">
      <c r="A134" s="30" t="s">
        <v>42</v>
      </c>
      <c r="E134" s="31" t="s">
        <v>86</v>
      </c>
    </row>
    <row r="135" spans="1:5" ht="38.25">
      <c r="A135" t="s">
        <v>44</v>
      </c>
      <c r="E135" s="29" t="s">
        <v>197</v>
      </c>
    </row>
    <row r="136" spans="1:16" ht="12.75">
      <c r="A136" s="19" t="s">
        <v>35</v>
      </c>
      <c s="23" t="s">
        <v>198</v>
      </c>
      <c s="23" t="s">
        <v>199</v>
      </c>
      <c s="19" t="s">
        <v>37</v>
      </c>
      <c s="24" t="s">
        <v>200</v>
      </c>
      <c s="25" t="s">
        <v>97</v>
      </c>
      <c s="26">
        <v>3575</v>
      </c>
      <c s="27">
        <v>0</v>
      </c>
      <c s="27">
        <f>ROUND(ROUND(H136,2)*ROUND(G136,3),2)</f>
      </c>
      <c r="O136">
        <f>(I136*21)/100</f>
      </c>
      <c t="s">
        <v>13</v>
      </c>
    </row>
    <row r="137" spans="1:5" ht="12.75">
      <c r="A137" s="28" t="s">
        <v>40</v>
      </c>
      <c r="E137" s="29" t="s">
        <v>98</v>
      </c>
    </row>
    <row r="138" spans="1:5" ht="12.75">
      <c r="A138" s="30" t="s">
        <v>42</v>
      </c>
      <c r="E138" s="31" t="s">
        <v>201</v>
      </c>
    </row>
    <row r="139" spans="1:5" ht="25.5">
      <c r="A139" t="s">
        <v>44</v>
      </c>
      <c r="E139" s="29" t="s">
        <v>202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